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<sst xmlns="http://schemas.openxmlformats.org/spreadsheetml/2006/main" count="13" uniqueCount="13">
  <si>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Депозитный калькулятор</t>
  </si>
  <si>
    <t xml:space="preserve">вклад </t>
  </si>
  <si>
    <t>Сумма вклада</t>
  </si>
  <si>
    <t>Срок вклада (мес)</t>
  </si>
  <si>
    <t>от 1 до 12</t>
  </si>
  <si>
    <t>Месяц</t>
  </si>
  <si>
    <t>Сумма депозита</t>
  </si>
  <si>
    <t>Начисленные проценты</t>
  </si>
  <si>
    <t>К выплате</t>
  </si>
  <si>
    <t>% ставка годовых</t>
  </si>
  <si>
    <t>Итого</t>
  </si>
  <si>
    <t>Сберегательный</t>
  </si>
  <si>
    <t>от 3000 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</si>
</sst>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2" fillId="3" borderId="1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2" fillId="0" borderId="5" xfId="0" applyFont="1" applyBorder="1" applyAlignment="1">
      <alignment/>
    </xf>
    <xf numFmtId="2" fontId="2" fillId="0" borderId="1" xfId="0" applyNumberFormat="1" applyFont="1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9.875" style="2" customWidth="1"/>
    <col min="2" max="2" width="14.875" style="2" customWidth="1"/>
    <col min="3" max="3" width="19.625" style="2" customWidth="1"/>
    <col min="4" max="4" width="16.125" style="2" customWidth="1"/>
    <col min="5" max="5" width="14.00390625" style="2" customWidth="1"/>
    <col min="6" max="6" width="14.125" style="2" customWidth="1"/>
    <col min="7" max="16384" width="9.12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8">
      <c r="A2" s="3" t="s">
        <v>1</v>
      </c>
      <c r="B2" s="4" t="s">
        <v>11</v>
      </c>
      <c r="C2" s="4"/>
      <c r="D2" s="4"/>
      <c r="E2" s="4"/>
    </row>
    <row r="4" spans="1:4" ht="18">
      <c r="A4" s="2" t="s">
        <v>2</v>
      </c>
      <c r="C4" s="5">
        <v>5000</v>
      </c>
      <c r="D4" s="2" t="s">
        <v>12</v>
      </c>
    </row>
    <row r="5" ht="18">
      <c r="C5" s="6"/>
    </row>
    <row r="6" spans="1:4" ht="18">
      <c r="A6" s="2" t="s">
        <v>3</v>
      </c>
      <c r="C6" s="5">
        <v>10</v>
      </c>
      <c r="D6" s="2" t="s">
        <v>4</v>
      </c>
    </row>
    <row r="8" spans="1:5" s="9" customFormat="1" ht="69.75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</row>
    <row r="9" spans="1:5" ht="18">
      <c r="A9" s="10">
        <v>1</v>
      </c>
      <c r="B9" s="18">
        <f>IF(C4&gt;=3000,C4,"не менее 3000 грн.")</f>
        <v>5000</v>
      </c>
      <c r="C9" s="11">
        <f>IF(B9&gt;0,B9*E9/100/12,0)</f>
        <v>66.66666666666667</v>
      </c>
      <c r="D9" s="12">
        <f>IF($C$6=1,B9+C9,0)</f>
        <v>0</v>
      </c>
      <c r="E9" s="13">
        <v>16</v>
      </c>
    </row>
    <row r="10" spans="1:5" ht="18">
      <c r="A10" s="10">
        <v>2</v>
      </c>
      <c r="B10" s="18">
        <f>IF($C$6&gt;1,$B$9,0)+IF($C$6=1,0,C9)</f>
        <v>5066.666666666667</v>
      </c>
      <c r="C10" s="11">
        <f>IF(B10&gt;0,B10*E9/100/12,0)</f>
        <v>67.55555555555556</v>
      </c>
      <c r="D10" s="12">
        <f>IF($C$6=2,B10+C10,0)</f>
        <v>0</v>
      </c>
      <c r="E10" s="14"/>
    </row>
    <row r="11" spans="1:5" ht="18">
      <c r="A11" s="10">
        <v>3</v>
      </c>
      <c r="B11" s="18">
        <f>IF($C$6&gt;2,$B$10,0)+IF($C$6=2,0,C10)</f>
        <v>5134.222222222223</v>
      </c>
      <c r="C11" s="11">
        <f>IF(B11&gt;0,B11*E9/100/12,0)</f>
        <v>68.4562962962963</v>
      </c>
      <c r="D11" s="12">
        <f>IF($C$6=3,B11+C11,0)</f>
        <v>0</v>
      </c>
      <c r="E11" s="15"/>
    </row>
    <row r="12" spans="1:5" ht="18">
      <c r="A12" s="10">
        <v>4</v>
      </c>
      <c r="B12" s="18">
        <f>IF($C$6&gt;3,$B$11,0)+IF($C$6=3,0,C11)</f>
        <v>5202.678518518519</v>
      </c>
      <c r="C12" s="11">
        <f>IF(B12&gt;0,B12*E12/100/12,0)</f>
        <v>73.70461234567902</v>
      </c>
      <c r="D12" s="12">
        <f>IF($C$6=4,B12+C12,0)</f>
        <v>0</v>
      </c>
      <c r="E12" s="13">
        <v>17</v>
      </c>
    </row>
    <row r="13" spans="1:5" ht="18">
      <c r="A13" s="10">
        <v>5</v>
      </c>
      <c r="B13" s="18">
        <f>IF($C$6&gt;4,$B$12,0)+IF($C$6=4,0,C12)</f>
        <v>5276.383130864198</v>
      </c>
      <c r="C13" s="11">
        <f>IF(B13&gt;0,B13*E12/100/12,0)</f>
        <v>74.74876102057614</v>
      </c>
      <c r="D13" s="12">
        <f>IF($C$6=5,B13+C13,0)</f>
        <v>0</v>
      </c>
      <c r="E13" s="14"/>
    </row>
    <row r="14" spans="1:5" ht="18">
      <c r="A14" s="10">
        <v>6</v>
      </c>
      <c r="B14" s="18">
        <f>IF($C$6&gt;5,$B$13,0)+IF($C$6=5,0,C13)</f>
        <v>5351.131891884775</v>
      </c>
      <c r="C14" s="11">
        <f>IF(B14&gt;0,B14*E12/100/12,0)</f>
        <v>75.80770180170097</v>
      </c>
      <c r="D14" s="12">
        <f>IF($C$6=6,B14+C14,0)</f>
        <v>0</v>
      </c>
      <c r="E14" s="15"/>
    </row>
    <row r="15" spans="1:5" ht="18">
      <c r="A15" s="10">
        <v>7</v>
      </c>
      <c r="B15" s="18">
        <f>IF($C$6&gt;6,$B$14,0)+IF($C$6=6,0,C14)</f>
        <v>5426.939593686476</v>
      </c>
      <c r="C15" s="11">
        <f>IF(B15&gt;0,B15*E15/100/12,0)</f>
        <v>81.40409390529713</v>
      </c>
      <c r="D15" s="12">
        <f>IF($C$6=7,B15+C15,0)</f>
        <v>0</v>
      </c>
      <c r="E15" s="13">
        <v>18</v>
      </c>
    </row>
    <row r="16" spans="1:5" ht="18">
      <c r="A16" s="10">
        <v>8</v>
      </c>
      <c r="B16" s="18">
        <f>IF($C$6&gt;7,$B$15,0)+IF($C$6=7,0,C15)</f>
        <v>5508.343687591773</v>
      </c>
      <c r="C16" s="11">
        <f>IF(B16&gt;0,B16*E15/100/12,0)</f>
        <v>82.6251553138766</v>
      </c>
      <c r="D16" s="12">
        <f>IF($C$6=8,B16+C16,0)</f>
        <v>0</v>
      </c>
      <c r="E16" s="14"/>
    </row>
    <row r="17" spans="1:5" ht="18">
      <c r="A17" s="10">
        <v>9</v>
      </c>
      <c r="B17" s="18">
        <f>IF($C$6&gt;8,$B$16,0)+IF($C$6=8,0,C16)</f>
        <v>5590.96884290565</v>
      </c>
      <c r="C17" s="11">
        <f>IF(B17&gt;0,B17*E15/100/12,0)</f>
        <v>83.86453264358474</v>
      </c>
      <c r="D17" s="12">
        <f>IF($C$6=9,B17+C17,0)</f>
        <v>0</v>
      </c>
      <c r="E17" s="15"/>
    </row>
    <row r="18" spans="1:5" ht="18">
      <c r="A18" s="10">
        <v>10</v>
      </c>
      <c r="B18" s="18">
        <f>IF($C$6&gt;9,$B$17,0)+IF($C$6=9,0,C17)</f>
        <v>5674.833375549234</v>
      </c>
      <c r="C18" s="11">
        <f>IF(B18&gt;0,B18*E18/100/12,0)</f>
        <v>89.8515284461962</v>
      </c>
      <c r="D18" s="12">
        <f>IF($C$6=10,B18+C18,0)</f>
        <v>5764.68490399543</v>
      </c>
      <c r="E18" s="13">
        <v>19</v>
      </c>
    </row>
    <row r="19" spans="1:5" ht="18">
      <c r="A19" s="10">
        <v>11</v>
      </c>
      <c r="B19" s="18">
        <f>IF($C$6&gt;10,$B$18,0)+IF($C$6=10,0,C18)</f>
        <v>0</v>
      </c>
      <c r="C19" s="11">
        <f>IF(B19&gt;0,B19*E18/100/12,0)</f>
        <v>0</v>
      </c>
      <c r="D19" s="12">
        <f>IF($C$6=11,B19+C19,0)</f>
        <v>0</v>
      </c>
      <c r="E19" s="14"/>
    </row>
    <row r="20" spans="1:5" ht="18">
      <c r="A20" s="10">
        <v>12</v>
      </c>
      <c r="B20" s="18">
        <f>IF($C$6&gt;11,$B$19,0)+IF($C$6=11,0,C19)</f>
        <v>0</v>
      </c>
      <c r="C20" s="11">
        <f>IF(B20&gt;0,B20*E18/100/12,0)</f>
        <v>0</v>
      </c>
      <c r="D20" s="12">
        <f>IF($C$6=12,B20+C20,0)</f>
        <v>0</v>
      </c>
      <c r="E20" s="15"/>
    </row>
    <row r="21" spans="1:5" ht="18">
      <c r="A21" s="10" t="s">
        <v>10</v>
      </c>
      <c r="B21" s="16"/>
      <c r="C21" s="12">
        <f>SUM(C9:C20)</f>
        <v>764.6849039954293</v>
      </c>
      <c r="D21" s="12">
        <f>SUM(D9:D20)</f>
        <v>5764.68490399543</v>
      </c>
      <c r="E21" s="17"/>
    </row>
  </sheetData>
  <sheetProtection password="C623" sheet="1" objects="1" scenarios="1"/>
  <mergeCells count="6">
    <mergeCell ref="E15:E17"/>
    <mergeCell ref="E18:E20"/>
    <mergeCell ref="A1:E1"/>
    <mergeCell ref="B2:E2"/>
    <mergeCell ref="E9:E11"/>
    <mergeCell ref="E12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lombard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lvn</dc:creator>
  <cp:keywords/>
  <dc:description/>
  <cp:lastModifiedBy>lvn</cp:lastModifiedBy>
  <dcterms:created xsi:type="dcterms:W3CDTF">2010-03-29T12:02:16Z</dcterms:created>
  <dcterms:modified xsi:type="dcterms:W3CDTF">2010-03-29T12:53:27Z</dcterms:modified>
  <cp:category/>
  <cp:version/>
  <cp:contentType/>
  <cp:contentStatus/>
</cp:coreProperties>
</file>